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X:\FINO\Toldyova\Rozpocet 2022\SZU 2022\tabulky\"/>
    </mc:Choice>
  </mc:AlternateContent>
  <bookViews>
    <workbookView xWindow="360" yWindow="135" windowWidth="11340" windowHeight="6735"/>
  </bookViews>
  <sheets>
    <sheet name="List1" sheetId="1" r:id="rId1"/>
    <sheet name="List2" sheetId="2" r:id="rId2"/>
    <sheet name="List3" sheetId="3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F31" i="1" l="1"/>
  <c r="E31" i="1"/>
  <c r="F30" i="1"/>
  <c r="E30" i="1"/>
  <c r="D31" i="1"/>
  <c r="H26" i="1"/>
  <c r="F26" i="1"/>
  <c r="E26" i="1"/>
  <c r="F25" i="1"/>
  <c r="E25" i="1"/>
  <c r="E20" i="1" s="1"/>
  <c r="F22" i="1"/>
  <c r="F20" i="1" s="1"/>
  <c r="E22" i="1"/>
  <c r="D11" i="1"/>
  <c r="D8" i="1"/>
  <c r="F12" i="1"/>
  <c r="F8" i="1"/>
  <c r="F11" i="1" s="1"/>
  <c r="E8" i="1"/>
  <c r="E11" i="1" s="1"/>
  <c r="H25" i="1" l="1"/>
  <c r="H28" i="1" l="1"/>
  <c r="H33" i="1" l="1"/>
  <c r="H12" i="1" l="1"/>
  <c r="G4" i="1" l="1"/>
  <c r="H4" i="1" l="1"/>
  <c r="G7" i="1"/>
  <c r="G8" i="1"/>
  <c r="G11" i="1"/>
  <c r="G13" i="1"/>
  <c r="G15" i="1"/>
  <c r="G17" i="1"/>
  <c r="G18" i="1"/>
  <c r="G20" i="1"/>
  <c r="G22" i="1"/>
  <c r="H7" i="1"/>
  <c r="H8" i="1"/>
  <c r="H11" i="1"/>
  <c r="H13" i="1"/>
  <c r="H15" i="1"/>
  <c r="H17" i="1"/>
  <c r="H18" i="1"/>
  <c r="H20" i="1"/>
  <c r="H22" i="1"/>
  <c r="H23" i="1"/>
  <c r="H24" i="1"/>
  <c r="H3" i="1"/>
  <c r="G3" i="1"/>
  <c r="G35" i="1" l="1"/>
  <c r="H35" i="1"/>
  <c r="G31" i="1"/>
  <c r="H31" i="1"/>
  <c r="G32" i="1"/>
  <c r="H32" i="1"/>
  <c r="D30" i="1"/>
  <c r="G30" i="1" l="1"/>
  <c r="H30" i="1"/>
</calcChain>
</file>

<file path=xl/sharedStrings.xml><?xml version="1.0" encoding="utf-8"?>
<sst xmlns="http://schemas.openxmlformats.org/spreadsheetml/2006/main" count="37" uniqueCount="35">
  <si>
    <t>Skutočnosť</t>
  </si>
  <si>
    <t>% plnenia</t>
  </si>
  <si>
    <t>I.</t>
  </si>
  <si>
    <t>II.</t>
  </si>
  <si>
    <t>ZÁVÄZNÝ UKAZOVATEĽ</t>
  </si>
  <si>
    <t>z toho:</t>
  </si>
  <si>
    <t>06U - Rozvoj zahraničných vzťahov</t>
  </si>
  <si>
    <t>schválený rozpočet</t>
  </si>
  <si>
    <t>upravený rozpočet</t>
  </si>
  <si>
    <t>Schválený rozpočet</t>
  </si>
  <si>
    <t>Upravený rozpočet</t>
  </si>
  <si>
    <t xml:space="preserve">  A. Záväzný ukazovateľ</t>
  </si>
  <si>
    <t xml:space="preserve">  B. Prostriedky Európskej únie</t>
  </si>
  <si>
    <t>A. Výdavky spolu bez prostriedkov Európskej únie</t>
  </si>
  <si>
    <t>A.2. prostiedky na spolufinancovanie</t>
  </si>
  <si>
    <t>A.3. mzdy, platy, služobné príjmy a OOV (610, kód zdroja 111)</t>
  </si>
  <si>
    <t xml:space="preserve">       z toho:</t>
  </si>
  <si>
    <t xml:space="preserve">      mzdy, platy, služ. príjmy a OOV aparátu ústred. orgánu</t>
  </si>
  <si>
    <t>z toho: aparát ústredného orgánu</t>
  </si>
  <si>
    <t>kód zdroja 111</t>
  </si>
  <si>
    <t>B.  Prostriedky z rozpočtu EÚ</t>
  </si>
  <si>
    <t>097 - Príspevky SR do MO</t>
  </si>
  <si>
    <t xml:space="preserve">PRÍJMY KAPITOLY </t>
  </si>
  <si>
    <t xml:space="preserve">VÝDAVKY KAPITOLY CELKOM (A+B) </t>
  </si>
  <si>
    <t>0D3 - Štátna politika k Slovákom žijúcim v zahraničí</t>
  </si>
  <si>
    <t>A.4. Kapitálové výdavky (700) (bez prostriedkov EU a prostriedkov na spolufinancovanie)</t>
  </si>
  <si>
    <t>05T - Rozvojová spolupráca</t>
  </si>
  <si>
    <t>kód zdroja 131I</t>
  </si>
  <si>
    <t>0EK - Informačné technológie financované zo štátneho rozpočtu</t>
  </si>
  <si>
    <t>kód zdroja 131J</t>
  </si>
  <si>
    <t xml:space="preserve">A.1. prostriedky štátneho rozpočtu </t>
  </si>
  <si>
    <t>kód zdroja 131K</t>
  </si>
  <si>
    <t>kód zdroja 131L</t>
  </si>
  <si>
    <t>Počet zamestnancov rozpočtových organizácií podľa  prílohy č. 1               k UV SR č. 577/2021</t>
  </si>
  <si>
    <t>C. Výdavky štátneho rozpočtu na realizáciu programov na rok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</si>
</sst>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0"/>
      <name val="Arial CE"/>
      <charset val="238"/>
    </font>
    <font>
      <sz val="10"/>
      <name val="Times New Roman CE"/>
      <family val="1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8.5"/>
      <name val="Arial"/>
      <family val="2"/>
    </font>
    <font>
      <b/>
      <sz val="10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" fontId="9" fillId="3" borderId="9" applyNumberFormat="0" applyProtection="0">
      <alignment vertical="center"/>
    </xf>
  </cellStyleXfs>
  <cellXfs count="81">
    <xf numFmtId="0" fontId="0" fillId="0" borderId="0" xfId="0"/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0" fontId="2" fillId="0" borderId="2" xfId="0" applyFont="1" applyBorder="1"/>
    <xf numFmtId="49" fontId="3" fillId="0" borderId="2" xfId="0" applyNumberFormat="1" applyFont="1" applyBorder="1"/>
    <xf numFmtId="0" fontId="3" fillId="0" borderId="2" xfId="0" applyFont="1" applyBorder="1" applyAlignment="1">
      <alignment wrapText="1"/>
    </xf>
    <xf numFmtId="0" fontId="4" fillId="0" borderId="2" xfId="0" applyFont="1" applyBorder="1"/>
    <xf numFmtId="0" fontId="6" fillId="0" borderId="4" xfId="0" applyFont="1" applyBorder="1"/>
    <xf numFmtId="0" fontId="1" fillId="0" borderId="0" xfId="0" applyFont="1"/>
    <xf numFmtId="0" fontId="5" fillId="2" borderId="3" xfId="0" applyFont="1" applyFill="1" applyBorder="1"/>
    <xf numFmtId="0" fontId="6" fillId="0" borderId="3" xfId="0" applyFont="1" applyBorder="1"/>
    <xf numFmtId="4" fontId="5" fillId="0" borderId="3" xfId="0" applyNumberFormat="1" applyFont="1" applyBorder="1"/>
    <xf numFmtId="4" fontId="5" fillId="0" borderId="3" xfId="0" applyNumberFormat="1" applyFont="1" applyFill="1" applyBorder="1"/>
    <xf numFmtId="4" fontId="5" fillId="0" borderId="6" xfId="0" applyNumberFormat="1" applyFont="1" applyFill="1" applyBorder="1"/>
    <xf numFmtId="0" fontId="6" fillId="2" borderId="3" xfId="0" applyFont="1" applyFill="1" applyBorder="1"/>
    <xf numFmtId="0" fontId="6" fillId="2" borderId="3" xfId="0" applyFont="1" applyFill="1" applyBorder="1" applyAlignment="1">
      <alignment vertical="top" wrapText="1"/>
    </xf>
    <xf numFmtId="0" fontId="6" fillId="2" borderId="3" xfId="0" applyFont="1" applyFill="1" applyBorder="1" applyAlignment="1">
      <alignment wrapText="1"/>
    </xf>
    <xf numFmtId="0" fontId="5" fillId="2" borderId="3" xfId="0" applyFont="1" applyFill="1" applyBorder="1" applyAlignment="1"/>
    <xf numFmtId="0" fontId="1" fillId="0" borderId="0" xfId="0" applyFont="1" applyAlignment="1">
      <alignment wrapText="1"/>
    </xf>
    <xf numFmtId="0" fontId="5" fillId="2" borderId="3" xfId="0" applyFont="1" applyFill="1" applyBorder="1" applyAlignment="1">
      <alignment vertical="center" wrapText="1"/>
    </xf>
    <xf numFmtId="3" fontId="1" fillId="0" borderId="0" xfId="0" applyNumberFormat="1" applyFont="1"/>
    <xf numFmtId="0" fontId="5" fillId="2" borderId="3" xfId="0" applyFont="1" applyFill="1" applyBorder="1" applyAlignment="1">
      <alignment wrapText="1"/>
    </xf>
    <xf numFmtId="3" fontId="1" fillId="0" borderId="0" xfId="0" applyNumberFormat="1" applyFont="1" applyBorder="1"/>
    <xf numFmtId="0" fontId="5" fillId="2" borderId="3" xfId="0" applyFont="1" applyFill="1" applyBorder="1" applyAlignment="1">
      <alignment horizontal="left" vertical="center" wrapText="1"/>
    </xf>
    <xf numFmtId="164" fontId="1" fillId="0" borderId="0" xfId="0" applyNumberFormat="1" applyFont="1"/>
    <xf numFmtId="0" fontId="5" fillId="0" borderId="7" xfId="0" applyFont="1" applyBorder="1" applyAlignment="1">
      <alignment horizontal="center" vertical="center" wrapText="1"/>
    </xf>
    <xf numFmtId="4" fontId="7" fillId="0" borderId="3" xfId="0" applyNumberFormat="1" applyFont="1" applyBorder="1"/>
    <xf numFmtId="4" fontId="7" fillId="0" borderId="3" xfId="0" applyNumberFormat="1" applyFont="1" applyFill="1" applyBorder="1"/>
    <xf numFmtId="4" fontId="7" fillId="0" borderId="6" xfId="0" applyNumberFormat="1" applyFont="1" applyFill="1" applyBorder="1"/>
    <xf numFmtId="4" fontId="8" fillId="0" borderId="3" xfId="0" applyNumberFormat="1" applyFont="1" applyBorder="1"/>
    <xf numFmtId="4" fontId="7" fillId="2" borderId="8" xfId="0" applyNumberFormat="1" applyFont="1" applyFill="1" applyBorder="1"/>
    <xf numFmtId="4" fontId="8" fillId="0" borderId="3" xfId="0" applyNumberFormat="1" applyFont="1" applyBorder="1" applyAlignment="1">
      <alignment wrapText="1"/>
    </xf>
    <xf numFmtId="4" fontId="8" fillId="0" borderId="3" xfId="0" applyNumberFormat="1" applyFont="1" applyBorder="1" applyAlignment="1">
      <alignment horizontal="right" vertical="center"/>
    </xf>
    <xf numFmtId="0" fontId="5" fillId="2" borderId="5" xfId="0" applyFont="1" applyFill="1" applyBorder="1"/>
    <xf numFmtId="0" fontId="6" fillId="0" borderId="5" xfId="0" applyFont="1" applyBorder="1"/>
    <xf numFmtId="4" fontId="5" fillId="0" borderId="5" xfId="0" applyNumberFormat="1" applyFont="1" applyBorder="1"/>
    <xf numFmtId="4" fontId="5" fillId="0" borderId="5" xfId="0" applyNumberFormat="1" applyFont="1" applyFill="1" applyBorder="1"/>
    <xf numFmtId="4" fontId="5" fillId="0" borderId="11" xfId="0" applyNumberFormat="1" applyFont="1" applyFill="1" applyBorder="1"/>
    <xf numFmtId="0" fontId="5" fillId="0" borderId="12" xfId="0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/>
    <xf numFmtId="0" fontId="6" fillId="0" borderId="17" xfId="0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 wrapText="1" shrinkToFit="1"/>
    </xf>
    <xf numFmtId="164" fontId="5" fillId="0" borderId="19" xfId="0" applyNumberFormat="1" applyFont="1" applyFill="1" applyBorder="1" applyAlignment="1">
      <alignment horizontal="center" vertical="center" wrapText="1" shrinkToFit="1"/>
    </xf>
    <xf numFmtId="0" fontId="1" fillId="0" borderId="20" xfId="0" applyFont="1" applyBorder="1"/>
    <xf numFmtId="49" fontId="5" fillId="2" borderId="13" xfId="0" applyNumberFormat="1" applyFont="1" applyFill="1" applyBorder="1"/>
    <xf numFmtId="0" fontId="8" fillId="2" borderId="3" xfId="0" applyFont="1" applyFill="1" applyBorder="1"/>
    <xf numFmtId="0" fontId="8" fillId="0" borderId="3" xfId="0" applyFont="1" applyBorder="1"/>
    <xf numFmtId="49" fontId="8" fillId="2" borderId="3" xfId="0" applyNumberFormat="1" applyFont="1" applyFill="1" applyBorder="1" applyAlignment="1">
      <alignment wrapText="1"/>
    </xf>
    <xf numFmtId="0" fontId="7" fillId="0" borderId="3" xfId="0" applyFont="1" applyBorder="1"/>
    <xf numFmtId="49" fontId="8" fillId="0" borderId="3" xfId="0" applyNumberFormat="1" applyFont="1" applyBorder="1"/>
    <xf numFmtId="0" fontId="8" fillId="0" borderId="3" xfId="0" applyFont="1" applyBorder="1" applyAlignment="1">
      <alignment wrapText="1"/>
    </xf>
    <xf numFmtId="0" fontId="8" fillId="0" borderId="13" xfId="0" applyFont="1" applyBorder="1"/>
    <xf numFmtId="4" fontId="8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/>
    <xf numFmtId="4" fontId="5" fillId="2" borderId="3" xfId="0" applyNumberFormat="1" applyFont="1" applyFill="1" applyBorder="1"/>
    <xf numFmtId="0" fontId="5" fillId="0" borderId="3" xfId="0" applyFont="1" applyBorder="1"/>
    <xf numFmtId="4" fontId="6" fillId="0" borderId="3" xfId="0" applyNumberFormat="1" applyFont="1" applyBorder="1" applyAlignment="1">
      <alignment horizontal="right" vertical="center"/>
    </xf>
    <xf numFmtId="4" fontId="8" fillId="0" borderId="3" xfId="0" applyNumberFormat="1" applyFont="1" applyBorder="1" applyAlignment="1">
      <alignment horizontal="right"/>
    </xf>
    <xf numFmtId="4" fontId="6" fillId="0" borderId="3" xfId="0" applyNumberFormat="1" applyFont="1" applyBorder="1"/>
    <xf numFmtId="4" fontId="6" fillId="0" borderId="3" xfId="0" applyNumberFormat="1" applyFont="1" applyFill="1" applyBorder="1"/>
    <xf numFmtId="4" fontId="6" fillId="0" borderId="6" xfId="0" applyNumberFormat="1" applyFont="1" applyFill="1" applyBorder="1"/>
    <xf numFmtId="4" fontId="6" fillId="0" borderId="3" xfId="0" applyNumberFormat="1" applyFont="1" applyFill="1" applyBorder="1" applyAlignment="1">
      <alignment vertical="center"/>
    </xf>
    <xf numFmtId="4" fontId="6" fillId="0" borderId="6" xfId="0" applyNumberFormat="1" applyFont="1" applyFill="1" applyBorder="1" applyAlignment="1">
      <alignment vertical="center"/>
    </xf>
    <xf numFmtId="4" fontId="6" fillId="0" borderId="3" xfId="0" applyNumberFormat="1" applyFont="1" applyFill="1" applyBorder="1" applyAlignment="1"/>
    <xf numFmtId="4" fontId="6" fillId="0" borderId="6" xfId="0" applyNumberFormat="1" applyFont="1" applyFill="1" applyBorder="1" applyAlignment="1"/>
    <xf numFmtId="4" fontId="6" fillId="0" borderId="13" xfId="0" applyNumberFormat="1" applyFont="1" applyFill="1" applyBorder="1" applyAlignment="1"/>
    <xf numFmtId="4" fontId="6" fillId="0" borderId="14" xfId="0" applyNumberFormat="1" applyFont="1" applyFill="1" applyBorder="1" applyAlignment="1"/>
    <xf numFmtId="4" fontId="10" fillId="0" borderId="3" xfId="0" applyNumberFormat="1" applyFont="1" applyBorder="1"/>
    <xf numFmtId="4" fontId="1" fillId="0" borderId="0" xfId="0" applyNumberFormat="1" applyFont="1"/>
    <xf numFmtId="4" fontId="8" fillId="2" borderId="3" xfId="0" applyNumberFormat="1" applyFont="1" applyFill="1" applyBorder="1"/>
    <xf numFmtId="4" fontId="5" fillId="0" borderId="3" xfId="0" applyNumberFormat="1" applyFont="1" applyFill="1" applyBorder="1" applyAlignment="1"/>
    <xf numFmtId="4" fontId="5" fillId="0" borderId="6" xfId="0" applyNumberFormat="1" applyFont="1" applyFill="1" applyBorder="1" applyAlignment="1"/>
    <xf numFmtId="49" fontId="6" fillId="0" borderId="3" xfId="0" applyNumberFormat="1" applyFont="1" applyFill="1" applyBorder="1" applyAlignment="1">
      <alignment vertical="top" wrapText="1"/>
    </xf>
    <xf numFmtId="0" fontId="6" fillId="2" borderId="5" xfId="0" applyFont="1" applyFill="1" applyBorder="1"/>
    <xf numFmtId="0" fontId="8" fillId="0" borderId="5" xfId="0" applyFont="1" applyBorder="1"/>
    <xf numFmtId="4" fontId="6" fillId="2" borderId="13" xfId="0" applyNumberFormat="1" applyFont="1" applyFill="1" applyBorder="1"/>
  </cellXfs>
  <cellStyles count="2">
    <cellStyle name="Normálna" xfId="0" builtinId="0"/>
    <cellStyle name="SAPBEXaggDa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O/Toldyova/Rozpocet%202022/SZU%202022/podklady%20utvary/podklad%20FI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rok1"/>
    </sheetNames>
    <sheetDataSet>
      <sheetData sheetId="0">
        <row r="61">
          <cell r="F61">
            <v>705616.06</v>
          </cell>
        </row>
      </sheetData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pageSetUpPr fitToPage="1"/>
  </sheetPr>
  <dimension ref="A1:J38"/>
  <sheetViews>
    <sheetView showGridLines="0" tabSelected="1" view="pageLayout" topLeftCell="A19" zoomScaleNormal="100" workbookViewId="0">
      <selection activeCell="F34" sqref="F34"/>
    </sheetView>
  </sheetViews>
  <sheetFormatPr defaultColWidth="9.140625" defaultRowHeight="12.75" x14ac:dyDescent="0.2"/>
  <cols>
    <col min="1" max="1" width="3.7109375" style="9" customWidth="1"/>
    <col min="2" max="2" width="53" style="9" customWidth="1"/>
    <col min="3" max="3" width="17.140625" style="9" hidden="1" customWidth="1"/>
    <col min="4" max="4" width="17.140625" style="9" customWidth="1"/>
    <col min="5" max="5" width="16.140625" style="9" customWidth="1"/>
    <col min="6" max="6" width="15.28515625" style="21" customWidth="1"/>
    <col min="7" max="7" width="15.85546875" style="25" customWidth="1"/>
    <col min="8" max="8" width="15.7109375" style="25" customWidth="1"/>
    <col min="9" max="9" width="11" style="9" bestFit="1" customWidth="1"/>
    <col min="10" max="16384" width="9.140625" style="9"/>
  </cols>
  <sheetData>
    <row r="1" spans="1:9" ht="15.75" customHeight="1" thickBot="1" x14ac:dyDescent="0.25">
      <c r="A1" s="1"/>
      <c r="B1" s="39" t="s">
        <v>4</v>
      </c>
      <c r="C1" s="8"/>
      <c r="D1" s="26" t="s">
        <v>9</v>
      </c>
      <c r="E1" s="26" t="s">
        <v>10</v>
      </c>
      <c r="F1" s="40" t="s">
        <v>0</v>
      </c>
      <c r="G1" s="41" t="s">
        <v>1</v>
      </c>
      <c r="H1" s="41" t="s">
        <v>1</v>
      </c>
    </row>
    <row r="2" spans="1:9" ht="29.25" customHeight="1" thickBot="1" x14ac:dyDescent="0.25">
      <c r="A2" s="1"/>
      <c r="B2" s="42"/>
      <c r="C2" s="43"/>
      <c r="D2" s="44"/>
      <c r="E2" s="44"/>
      <c r="F2" s="45"/>
      <c r="G2" s="46" t="s">
        <v>7</v>
      </c>
      <c r="H2" s="47" t="s">
        <v>8</v>
      </c>
    </row>
    <row r="3" spans="1:9" x14ac:dyDescent="0.2">
      <c r="A3" s="7" t="s">
        <v>2</v>
      </c>
      <c r="B3" s="34" t="s">
        <v>22</v>
      </c>
      <c r="C3" s="35"/>
      <c r="D3" s="36">
        <v>2000000</v>
      </c>
      <c r="E3" s="36">
        <v>2000000</v>
      </c>
      <c r="F3" s="36">
        <v>2075980</v>
      </c>
      <c r="G3" s="37">
        <f>F3*100/D3</f>
        <v>103.79900000000001</v>
      </c>
      <c r="H3" s="38">
        <f>F3*100/E3</f>
        <v>103.79900000000001</v>
      </c>
    </row>
    <row r="4" spans="1:9" x14ac:dyDescent="0.2">
      <c r="A4" s="3"/>
      <c r="B4" s="15" t="s">
        <v>11</v>
      </c>
      <c r="C4" s="51"/>
      <c r="D4" s="36">
        <v>2000000</v>
      </c>
      <c r="E4" s="36">
        <v>2000000</v>
      </c>
      <c r="F4" s="36">
        <v>2075980</v>
      </c>
      <c r="G4" s="13">
        <f>F4*100/D4</f>
        <v>103.79900000000001</v>
      </c>
      <c r="H4" s="14">
        <f>F4*100/E4</f>
        <v>103.79900000000001</v>
      </c>
    </row>
    <row r="5" spans="1:9" ht="15.75" customHeight="1" x14ac:dyDescent="0.2">
      <c r="A5" s="2"/>
      <c r="B5" s="15" t="s">
        <v>12</v>
      </c>
      <c r="C5" s="51"/>
      <c r="D5" s="12">
        <v>0</v>
      </c>
      <c r="E5" s="12">
        <v>0</v>
      </c>
      <c r="F5" s="12">
        <v>0</v>
      </c>
      <c r="G5" s="13"/>
      <c r="H5" s="14"/>
    </row>
    <row r="6" spans="1:9" x14ac:dyDescent="0.2">
      <c r="A6" s="4"/>
      <c r="B6" s="50"/>
      <c r="C6" s="51"/>
      <c r="D6" s="27"/>
      <c r="E6" s="27"/>
      <c r="F6" s="27"/>
      <c r="G6" s="28"/>
      <c r="H6" s="29"/>
    </row>
    <row r="7" spans="1:9" x14ac:dyDescent="0.2">
      <c r="A7" s="4" t="s">
        <v>3</v>
      </c>
      <c r="B7" s="10" t="s">
        <v>23</v>
      </c>
      <c r="C7" s="11"/>
      <c r="D7" s="36">
        <v>154381428</v>
      </c>
      <c r="E7" s="36">
        <v>169912003.93000001</v>
      </c>
      <c r="F7" s="36">
        <v>167917213.59999999</v>
      </c>
      <c r="G7" s="13">
        <f t="shared" ref="G7:G32" si="0">F7*100/D7</f>
        <v>108.76775514733546</v>
      </c>
      <c r="H7" s="14">
        <f t="shared" ref="H7:H33" si="1">F7*100/E7</f>
        <v>98.825986225892663</v>
      </c>
      <c r="I7" s="73"/>
    </row>
    <row r="8" spans="1:9" x14ac:dyDescent="0.2">
      <c r="A8" s="4"/>
      <c r="B8" s="10" t="s">
        <v>13</v>
      </c>
      <c r="C8" s="51"/>
      <c r="D8" s="36">
        <f>154381428-535000</f>
        <v>153846428</v>
      </c>
      <c r="E8" s="12">
        <f>E7-[1]Hárok1!$F$61</f>
        <v>169206387.87</v>
      </c>
      <c r="F8" s="12">
        <f>F7-[1]Hárok1!$F$61</f>
        <v>167211597.53999999</v>
      </c>
      <c r="G8" s="13">
        <f t="shared" si="0"/>
        <v>108.68734472015171</v>
      </c>
      <c r="H8" s="14">
        <f t="shared" si="1"/>
        <v>98.821090412063768</v>
      </c>
    </row>
    <row r="9" spans="1:9" x14ac:dyDescent="0.2">
      <c r="A9" s="4"/>
      <c r="B9" s="78" t="s">
        <v>5</v>
      </c>
      <c r="C9" s="79"/>
      <c r="D9" s="31"/>
      <c r="E9" s="31"/>
      <c r="F9" s="30"/>
      <c r="G9" s="28"/>
      <c r="H9" s="29"/>
    </row>
    <row r="10" spans="1:9" x14ac:dyDescent="0.2">
      <c r="A10" s="4"/>
      <c r="B10" s="50"/>
      <c r="C10" s="51"/>
      <c r="D10" s="30"/>
      <c r="E10" s="30"/>
      <c r="F10" s="30"/>
      <c r="G10" s="28"/>
      <c r="H10" s="29"/>
    </row>
    <row r="11" spans="1:9" x14ac:dyDescent="0.2">
      <c r="A11" s="3"/>
      <c r="B11" s="15" t="s">
        <v>30</v>
      </c>
      <c r="C11" s="51"/>
      <c r="D11" s="36">
        <f>154381428-535000</f>
        <v>153846428</v>
      </c>
      <c r="E11" s="12">
        <f>E8</f>
        <v>169206387.87</v>
      </c>
      <c r="F11" s="12">
        <f>F8</f>
        <v>167211597.53999999</v>
      </c>
      <c r="G11" s="13">
        <f t="shared" si="0"/>
        <v>108.68734472015171</v>
      </c>
      <c r="H11" s="14">
        <f t="shared" si="1"/>
        <v>98.821090412063768</v>
      </c>
    </row>
    <row r="12" spans="1:9" x14ac:dyDescent="0.2">
      <c r="A12" s="3"/>
      <c r="B12" s="15" t="s">
        <v>14</v>
      </c>
      <c r="C12" s="51"/>
      <c r="D12" s="59">
        <v>0</v>
      </c>
      <c r="E12" s="12">
        <v>158148.75</v>
      </c>
      <c r="F12" s="12">
        <f>E12</f>
        <v>158148.75</v>
      </c>
      <c r="G12" s="13">
        <v>0</v>
      </c>
      <c r="H12" s="14">
        <f t="shared" si="1"/>
        <v>100</v>
      </c>
    </row>
    <row r="13" spans="1:9" x14ac:dyDescent="0.2">
      <c r="A13" s="3"/>
      <c r="B13" s="15" t="s">
        <v>15</v>
      </c>
      <c r="C13" s="51"/>
      <c r="D13" s="59">
        <v>56388601</v>
      </c>
      <c r="E13" s="59">
        <v>60041563.240000002</v>
      </c>
      <c r="F13" s="59">
        <v>59928995.399999999</v>
      </c>
      <c r="G13" s="13">
        <f t="shared" si="0"/>
        <v>106.27856399558485</v>
      </c>
      <c r="H13" s="14">
        <f t="shared" si="1"/>
        <v>99.812516806815907</v>
      </c>
    </row>
    <row r="14" spans="1:9" x14ac:dyDescent="0.2">
      <c r="A14" s="3"/>
      <c r="B14" s="15" t="s">
        <v>16</v>
      </c>
      <c r="C14" s="51"/>
      <c r="D14" s="33"/>
      <c r="E14" s="33"/>
      <c r="F14" s="33"/>
      <c r="G14" s="28"/>
      <c r="H14" s="29"/>
    </row>
    <row r="15" spans="1:9" x14ac:dyDescent="0.2">
      <c r="A15" s="3"/>
      <c r="B15" s="16" t="s">
        <v>17</v>
      </c>
      <c r="C15" s="51"/>
      <c r="D15" s="61">
        <v>55666536</v>
      </c>
      <c r="E15" s="61">
        <v>59295727.240000002</v>
      </c>
      <c r="F15" s="61">
        <v>59185647.490000002</v>
      </c>
      <c r="G15" s="64">
        <f t="shared" si="0"/>
        <v>106.32177200679418</v>
      </c>
      <c r="H15" s="65">
        <f t="shared" si="1"/>
        <v>99.814354667488175</v>
      </c>
    </row>
    <row r="16" spans="1:9" x14ac:dyDescent="0.2">
      <c r="A16" s="3"/>
      <c r="B16" s="52"/>
      <c r="C16" s="51"/>
      <c r="D16" s="30"/>
      <c r="E16" s="30"/>
      <c r="F16" s="30"/>
      <c r="G16" s="28"/>
      <c r="H16" s="29"/>
    </row>
    <row r="17" spans="1:10" ht="25.5" x14ac:dyDescent="0.2">
      <c r="A17" s="3"/>
      <c r="B17" s="77" t="s">
        <v>33</v>
      </c>
      <c r="C17" s="11"/>
      <c r="D17" s="12">
        <v>1196</v>
      </c>
      <c r="E17" s="12">
        <v>1227</v>
      </c>
      <c r="F17" s="12">
        <v>1174.8</v>
      </c>
      <c r="G17" s="13">
        <f t="shared" si="0"/>
        <v>98.227424749163873</v>
      </c>
      <c r="H17" s="14">
        <f t="shared" si="1"/>
        <v>95.745721271393649</v>
      </c>
    </row>
    <row r="18" spans="1:10" x14ac:dyDescent="0.2">
      <c r="A18" s="3"/>
      <c r="B18" s="17" t="s">
        <v>18</v>
      </c>
      <c r="C18" s="53"/>
      <c r="D18" s="63">
        <v>1164</v>
      </c>
      <c r="E18" s="63">
        <v>1195</v>
      </c>
      <c r="F18" s="63">
        <v>1143.5</v>
      </c>
      <c r="G18" s="64">
        <f t="shared" si="0"/>
        <v>98.238831615120276</v>
      </c>
      <c r="H18" s="65">
        <f t="shared" si="1"/>
        <v>95.690376569037653</v>
      </c>
    </row>
    <row r="19" spans="1:10" x14ac:dyDescent="0.2">
      <c r="A19" s="3"/>
      <c r="B19" s="15"/>
      <c r="C19" s="51"/>
      <c r="D19" s="30"/>
      <c r="E19" s="30"/>
      <c r="F19" s="30"/>
      <c r="G19" s="28"/>
      <c r="H19" s="29"/>
    </row>
    <row r="20" spans="1:10" ht="25.5" customHeight="1" x14ac:dyDescent="0.2">
      <c r="A20" s="3"/>
      <c r="B20" s="17" t="s">
        <v>25</v>
      </c>
      <c r="C20" s="51"/>
      <c r="D20" s="59">
        <v>1389558</v>
      </c>
      <c r="E20" s="59">
        <f>SUM(E22:E26)</f>
        <v>14364583</v>
      </c>
      <c r="F20" s="59">
        <f>SUM(F22:F26)</f>
        <v>12627933.029999999</v>
      </c>
      <c r="G20" s="13">
        <f t="shared" si="0"/>
        <v>908.77336750247196</v>
      </c>
      <c r="H20" s="14">
        <f t="shared" si="1"/>
        <v>87.910195722354075</v>
      </c>
    </row>
    <row r="21" spans="1:10" x14ac:dyDescent="0.2">
      <c r="A21" s="3"/>
      <c r="B21" s="17" t="s">
        <v>5</v>
      </c>
      <c r="C21" s="51"/>
      <c r="D21" s="58"/>
      <c r="E21" s="30"/>
      <c r="F21" s="30"/>
      <c r="G21" s="28"/>
      <c r="H21" s="29"/>
    </row>
    <row r="22" spans="1:10" x14ac:dyDescent="0.2">
      <c r="A22" s="5"/>
      <c r="B22" s="17" t="s">
        <v>19</v>
      </c>
      <c r="C22" s="54"/>
      <c r="D22" s="58">
        <v>1389558</v>
      </c>
      <c r="E22" s="58">
        <f>718083+366395+816888+132900</f>
        <v>2034266</v>
      </c>
      <c r="F22" s="58">
        <f>718083+355049.76+756888.6+130076.59</f>
        <v>1960097.95</v>
      </c>
      <c r="G22" s="64">
        <f t="shared" si="0"/>
        <v>141.05909577002183</v>
      </c>
      <c r="H22" s="65">
        <f t="shared" si="1"/>
        <v>96.354063332917136</v>
      </c>
    </row>
    <row r="23" spans="1:10" x14ac:dyDescent="0.2">
      <c r="A23" s="5"/>
      <c r="B23" s="17" t="s">
        <v>27</v>
      </c>
      <c r="C23" s="54"/>
      <c r="D23" s="58">
        <v>0</v>
      </c>
      <c r="E23" s="58">
        <v>2205368</v>
      </c>
      <c r="F23" s="58">
        <v>2205366.5299999998</v>
      </c>
      <c r="G23" s="64">
        <v>0</v>
      </c>
      <c r="H23" s="65">
        <f t="shared" si="1"/>
        <v>99.999933344457688</v>
      </c>
    </row>
    <row r="24" spans="1:10" x14ac:dyDescent="0.2">
      <c r="A24" s="5"/>
      <c r="B24" s="17" t="s">
        <v>29</v>
      </c>
      <c r="C24" s="54"/>
      <c r="D24" s="58">
        <v>0</v>
      </c>
      <c r="E24" s="58">
        <v>4708714</v>
      </c>
      <c r="F24" s="58">
        <v>4702599.04</v>
      </c>
      <c r="G24" s="64">
        <v>0</v>
      </c>
      <c r="H24" s="65">
        <f>F24*100/E24</f>
        <v>99.870135242870987</v>
      </c>
    </row>
    <row r="25" spans="1:10" x14ac:dyDescent="0.2">
      <c r="A25" s="5"/>
      <c r="B25" s="17" t="s">
        <v>31</v>
      </c>
      <c r="C25" s="54"/>
      <c r="D25" s="58">
        <v>0</v>
      </c>
      <c r="E25" s="58">
        <f>58574+26867+1625000+401315</f>
        <v>2111756</v>
      </c>
      <c r="F25" s="58">
        <f>44504.97+26867+399815.98</f>
        <v>471187.94999999995</v>
      </c>
      <c r="G25" s="64">
        <v>0</v>
      </c>
      <c r="H25" s="65">
        <f>F25*100/E25</f>
        <v>22.312613294338927</v>
      </c>
    </row>
    <row r="26" spans="1:10" x14ac:dyDescent="0.2">
      <c r="A26" s="5"/>
      <c r="B26" s="17" t="s">
        <v>32</v>
      </c>
      <c r="C26" s="54"/>
      <c r="D26" s="58">
        <v>0</v>
      </c>
      <c r="E26" s="58">
        <f>417234+2887245</f>
        <v>3304479</v>
      </c>
      <c r="F26" s="58">
        <f>406530.31+2882151.25</f>
        <v>3288681.56</v>
      </c>
      <c r="G26" s="64">
        <v>0</v>
      </c>
      <c r="H26" s="65">
        <f>F26*100/E26</f>
        <v>99.521938556728614</v>
      </c>
    </row>
    <row r="27" spans="1:10" x14ac:dyDescent="0.2">
      <c r="A27" s="5"/>
      <c r="B27" s="17"/>
      <c r="C27" s="54"/>
      <c r="D27" s="74"/>
      <c r="E27" s="30"/>
      <c r="F27" s="30"/>
      <c r="G27" s="28"/>
      <c r="H27" s="29"/>
    </row>
    <row r="28" spans="1:10" ht="13.5" customHeight="1" x14ac:dyDescent="0.2">
      <c r="A28" s="4"/>
      <c r="B28" s="18" t="s">
        <v>20</v>
      </c>
      <c r="C28" s="11"/>
      <c r="D28" s="59">
        <v>0</v>
      </c>
      <c r="E28" s="72">
        <v>547467.31000000006</v>
      </c>
      <c r="F28" s="72">
        <v>547467.31000000006</v>
      </c>
      <c r="G28" s="13">
        <v>0</v>
      </c>
      <c r="H28" s="65">
        <f>100*F28/E28</f>
        <v>100</v>
      </c>
    </row>
    <row r="29" spans="1:10" s="19" customFormat="1" ht="25.5" customHeight="1" x14ac:dyDescent="0.2">
      <c r="A29" s="6"/>
      <c r="B29" s="17"/>
      <c r="C29" s="55"/>
      <c r="D29" s="32"/>
      <c r="E29" s="57"/>
      <c r="F29" s="62"/>
      <c r="G29" s="28"/>
      <c r="H29" s="29"/>
    </row>
    <row r="30" spans="1:10" ht="27" customHeight="1" x14ac:dyDescent="0.2">
      <c r="A30" s="3"/>
      <c r="B30" s="20" t="s">
        <v>34</v>
      </c>
      <c r="C30" s="53"/>
      <c r="D30" s="12">
        <f>SUM(D31:D35)</f>
        <v>154381428</v>
      </c>
      <c r="E30" s="12">
        <f>SUM(E31:E35)</f>
        <v>169912003.93000001</v>
      </c>
      <c r="F30" s="12">
        <f>SUM(F31:F35)</f>
        <v>167917213.96000001</v>
      </c>
      <c r="G30" s="75">
        <f t="shared" si="0"/>
        <v>108.76775538052414</v>
      </c>
      <c r="H30" s="76">
        <f t="shared" si="1"/>
        <v>98.825986437767043</v>
      </c>
      <c r="I30" s="21"/>
      <c r="J30" s="21"/>
    </row>
    <row r="31" spans="1:10" x14ac:dyDescent="0.2">
      <c r="A31" s="3"/>
      <c r="B31" s="10" t="s">
        <v>6</v>
      </c>
      <c r="C31" s="51"/>
      <c r="D31" s="58">
        <f>111676834+535000+175000+1951683+200000</f>
        <v>114538517</v>
      </c>
      <c r="E31" s="58">
        <f>128465755.57+134305+14712+2428683+200256+12303</f>
        <v>131256014.56999999</v>
      </c>
      <c r="F31" s="58">
        <f>128282435.02+134305+14711.2+2428683+200254.9+12303</f>
        <v>131072692.12</v>
      </c>
      <c r="G31" s="68">
        <f t="shared" si="0"/>
        <v>114.43547162392542</v>
      </c>
      <c r="H31" s="69">
        <f t="shared" si="1"/>
        <v>99.860332152701289</v>
      </c>
      <c r="I31" s="21"/>
      <c r="J31" s="21"/>
    </row>
    <row r="32" spans="1:10" x14ac:dyDescent="0.2">
      <c r="A32" s="3"/>
      <c r="B32" s="10" t="s">
        <v>26</v>
      </c>
      <c r="C32" s="51"/>
      <c r="D32" s="58">
        <v>7037821</v>
      </c>
      <c r="E32" s="58">
        <v>8507574.3000000007</v>
      </c>
      <c r="F32" s="58">
        <v>8456183.5299999993</v>
      </c>
      <c r="G32" s="68">
        <f t="shared" si="0"/>
        <v>120.15343285940348</v>
      </c>
      <c r="H32" s="69">
        <f t="shared" si="1"/>
        <v>99.395940979322361</v>
      </c>
    </row>
    <row r="33" spans="1:10" x14ac:dyDescent="0.2">
      <c r="A33" s="3"/>
      <c r="B33" s="22" t="s">
        <v>21</v>
      </c>
      <c r="C33" s="53"/>
      <c r="D33" s="58">
        <v>22109470</v>
      </c>
      <c r="E33" s="58">
        <v>15033420.93</v>
      </c>
      <c r="F33" s="58">
        <v>15020796.939999999</v>
      </c>
      <c r="G33" s="68">
        <v>0</v>
      </c>
      <c r="H33" s="69">
        <f t="shared" si="1"/>
        <v>99.916027163353036</v>
      </c>
      <c r="J33" s="23"/>
    </row>
    <row r="34" spans="1:10" ht="24.75" customHeight="1" x14ac:dyDescent="0.2">
      <c r="A34" s="3"/>
      <c r="B34" s="24" t="s">
        <v>28</v>
      </c>
      <c r="C34" s="60"/>
      <c r="D34" s="58">
        <v>7166144</v>
      </c>
      <c r="E34" s="58">
        <v>9949722.1300000008</v>
      </c>
      <c r="F34" s="58">
        <v>9931322.5600000005</v>
      </c>
      <c r="G34" s="66">
        <v>0</v>
      </c>
      <c r="H34" s="67">
        <v>0</v>
      </c>
      <c r="J34" s="23"/>
    </row>
    <row r="35" spans="1:10" ht="13.5" thickBot="1" x14ac:dyDescent="0.25">
      <c r="A35" s="48"/>
      <c r="B35" s="49" t="s">
        <v>24</v>
      </c>
      <c r="C35" s="56"/>
      <c r="D35" s="80">
        <v>3529476</v>
      </c>
      <c r="E35" s="80">
        <v>5165272</v>
      </c>
      <c r="F35" s="80">
        <v>3436218.81</v>
      </c>
      <c r="G35" s="70">
        <f>F34*100/D35</f>
        <v>281.3823513745383</v>
      </c>
      <c r="H35" s="71">
        <f>F34*100/E34</f>
        <v>99.815074534146802</v>
      </c>
      <c r="I35" s="73"/>
    </row>
    <row r="36" spans="1:10" x14ac:dyDescent="0.2">
      <c r="D36" s="73"/>
      <c r="E36" s="73"/>
    </row>
    <row r="37" spans="1:10" x14ac:dyDescent="0.2">
      <c r="D37" s="21"/>
      <c r="E37" s="21"/>
    </row>
    <row r="38" spans="1:10" x14ac:dyDescent="0.2">
      <c r="D38" s="21"/>
      <c r="E38" s="21"/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93" fitToWidth="0" orientation="landscape" r:id="rId1"/>
  <headerFooter>
    <oddHeader xml:space="preserve">&amp;C&amp;"Arial CE,Tučné"Záväzné ukazovatele kapitoly štátneho rozpočtu  za rok 2022
 (v EUR) 10 Ministerstvo zahraničných vecí a európskych záležitostí SR&amp;RTabuľka: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MZV SR</dc:creator>
  <cp:lastModifiedBy>Tvrdonova Petra /FINO/MZV</cp:lastModifiedBy>
  <cp:lastPrinted>2016-04-11T12:42:41Z</cp:lastPrinted>
  <dcterms:created xsi:type="dcterms:W3CDTF">2005-02-16T12:18:06Z</dcterms:created>
  <dcterms:modified xsi:type="dcterms:W3CDTF">2023-06-02T11:12:15Z</dcterms:modified>
</cp:coreProperties>
</file>