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20\SZU\tabulky\"/>
    </mc:Choice>
  </mc:AlternateContent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28" i="1" l="1"/>
  <c r="H28" i="1"/>
  <c r="F22" i="1" l="1"/>
  <c r="E22" i="1"/>
  <c r="F23" i="1"/>
  <c r="E23" i="1"/>
  <c r="E26" i="1"/>
  <c r="F29" i="1"/>
  <c r="E29" i="1"/>
  <c r="D29" i="1"/>
  <c r="D11" i="1"/>
  <c r="F8" i="1"/>
  <c r="E8" i="1"/>
  <c r="F12" i="1" l="1"/>
  <c r="F26" i="1"/>
  <c r="D8" i="1" l="1"/>
  <c r="E28" i="1" l="1"/>
  <c r="I29" i="1" s="1"/>
  <c r="F28" i="1"/>
  <c r="H26" i="1"/>
  <c r="D28" i="1" l="1"/>
  <c r="H33" i="1" l="1"/>
  <c r="G33" i="1"/>
  <c r="H31" i="1"/>
  <c r="H30" i="1"/>
  <c r="G30" i="1"/>
  <c r="H29" i="1"/>
  <c r="G29" i="1"/>
  <c r="H12" i="1" l="1"/>
  <c r="G4" i="1" l="1"/>
  <c r="H4" i="1" l="1"/>
  <c r="G7" i="1"/>
  <c r="G8" i="1"/>
  <c r="G11" i="1"/>
  <c r="G13" i="1"/>
  <c r="G15" i="1"/>
  <c r="G17" i="1"/>
  <c r="G18" i="1"/>
  <c r="G20" i="1"/>
  <c r="G22" i="1"/>
  <c r="H7" i="1"/>
  <c r="H8" i="1"/>
  <c r="H11" i="1"/>
  <c r="H13" i="1"/>
  <c r="H15" i="1"/>
  <c r="H17" i="1"/>
  <c r="H18" i="1"/>
  <c r="H20" i="1"/>
  <c r="H22" i="1"/>
  <c r="H23" i="1"/>
  <c r="H24" i="1"/>
  <c r="H3" i="1"/>
  <c r="G3" i="1"/>
</calcChain>
</file>

<file path=xl/sharedStrings.xml><?xml version="1.0" encoding="utf-8"?>
<sst xmlns="http://schemas.openxmlformats.org/spreadsheetml/2006/main" count="34" uniqueCount="33">
  <si>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</si>
  <si>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</si>
  <si>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</si>
  <si>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</si>
  <si>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</si>
  <si>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</si>
  <si>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</si>
  <si>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</si>
  <si>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</si>
  <si>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</si>
  <si>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</si>
  <si>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</si>
  <si>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</si>
  <si>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</si>
  <si>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A.1. prostriedky štátneho rozpočtu (kód zdroja 111)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</si>
  <si>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</si>
  <si>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</si>
  <si>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</si>
  <si>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</si>
  <si>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z toho: aparát ústredného orgánu</t>
  </si>
  <si>
    <t>kód zdroja 111</t>
  </si>
  <si>
    <t>B.  Prostriedky z rozpočtu EÚ</t>
  </si>
  <si>
    <t>097 - Príspevky SR do MO</t>
  </si>
  <si>
    <t xml:space="preserve">PRÍJMY KAPITOLY </t>
  </si>
  <si>
    <t xml:space="preserve">VÝDAVKY KAPITOLY CELKOM (A+B) </t>
  </si>
  <si>
    <t>0D3 - Štátna politika k Slovákom žijúcim v zahraničí</t>
  </si>
  <si>
    <t>A.4. Kapitálové výdavky (700) (bez prostriedkov EU a prostriedkov na spolufinancovanie)</t>
  </si>
  <si>
    <t>05T - Rozvojová spolupráca</t>
  </si>
  <si>
    <t>kód zdroja 131I</t>
  </si>
  <si>
    <t>C. Výdavky štátneho rozpočtu na realizáciu programov na rok  2020</t>
  </si>
  <si>
    <t>0EK - Informačné technológie financované zo štátneho rozpočtu</t>
  </si>
  <si>
    <t>Počet zamestnancov rozpočtových organizácií podľa  prílohy č. 1               k UV SR č. 500/2019</t>
  </si>
  <si>
    <t>kód zdroja 131J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</si>
</sst>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.5"/>
      <name val="Arial"/>
      <family val="2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9" fillId="3" borderId="10" applyNumberFormat="0" applyProtection="0">
      <alignment vertical="center"/>
    </xf>
  </cellStyleXfs>
  <cellXfs count="9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4" xfId="0" applyFont="1" applyBorder="1"/>
    <xf numFmtId="0" fontId="1" fillId="0" borderId="0" xfId="0" applyFont="1"/>
    <xf numFmtId="0" fontId="5" fillId="2" borderId="3" xfId="0" applyFont="1" applyFill="1" applyBorder="1"/>
    <xf numFmtId="0" fontId="6" fillId="0" borderId="3" xfId="0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6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5" fillId="2" borderId="3" xfId="0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3" xfId="0" applyNumberFormat="1" applyFont="1" applyFill="1" applyBorder="1"/>
    <xf numFmtId="4" fontId="7" fillId="0" borderId="6" xfId="0" applyNumberFormat="1" applyFont="1" applyFill="1" applyBorder="1"/>
    <xf numFmtId="4" fontId="8" fillId="0" borderId="3" xfId="0" applyNumberFormat="1" applyFont="1" applyBorder="1"/>
    <xf numFmtId="4" fontId="7" fillId="2" borderId="8" xfId="0" applyNumberFormat="1" applyFont="1" applyFill="1" applyBorder="1"/>
    <xf numFmtId="4" fontId="8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horizontal="right" vertical="center"/>
    </xf>
    <xf numFmtId="0" fontId="5" fillId="2" borderId="5" xfId="0" applyFont="1" applyFill="1" applyBorder="1"/>
    <xf numFmtId="0" fontId="6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Fill="1" applyBorder="1"/>
    <xf numFmtId="4" fontId="5" fillId="0" borderId="12" xfId="0" applyNumberFormat="1" applyFont="1" applyFill="1" applyBorder="1"/>
    <xf numFmtId="0" fontId="5" fillId="0" borderId="13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shrinkToFit="1"/>
    </xf>
    <xf numFmtId="164" fontId="5" fillId="0" borderId="17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 wrapText="1" shrinkToFit="1"/>
    </xf>
    <xf numFmtId="164" fontId="5" fillId="0" borderId="21" xfId="0" applyNumberFormat="1" applyFont="1" applyFill="1" applyBorder="1" applyAlignment="1">
      <alignment horizontal="center" vertical="center" wrapText="1" shrinkToFit="1"/>
    </xf>
    <xf numFmtId="0" fontId="1" fillId="0" borderId="22" xfId="0" applyFont="1" applyBorder="1"/>
    <xf numFmtId="49" fontId="5" fillId="2" borderId="14" xfId="0" applyNumberFormat="1" applyFont="1" applyFill="1" applyBorder="1"/>
    <xf numFmtId="0" fontId="8" fillId="2" borderId="3" xfId="0" applyFont="1" applyFill="1" applyBorder="1"/>
    <xf numFmtId="0" fontId="8" fillId="0" borderId="3" xfId="0" applyFont="1" applyBorder="1"/>
    <xf numFmtId="49" fontId="8" fillId="2" borderId="3" xfId="0" applyNumberFormat="1" applyFont="1" applyFill="1" applyBorder="1" applyAlignment="1">
      <alignment wrapText="1"/>
    </xf>
    <xf numFmtId="0" fontId="7" fillId="0" borderId="3" xfId="0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0" fontId="8" fillId="0" borderId="14" xfId="0" applyFont="1" applyBorder="1"/>
    <xf numFmtId="4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5" fillId="2" borderId="3" xfId="0" applyNumberFormat="1" applyFont="1" applyFill="1" applyBorder="1"/>
    <xf numFmtId="0" fontId="5" fillId="0" borderId="3" xfId="0" applyFont="1" applyBorder="1"/>
    <xf numFmtId="4" fontId="5" fillId="2" borderId="8" xfId="0" applyNumberFormat="1" applyFont="1" applyFill="1" applyBorder="1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4" fontId="6" fillId="0" borderId="3" xfId="0" applyNumberFormat="1" applyFont="1" applyBorder="1"/>
    <xf numFmtId="4" fontId="6" fillId="0" borderId="3" xfId="0" applyNumberFormat="1" applyFont="1" applyFill="1" applyBorder="1"/>
    <xf numFmtId="4" fontId="6" fillId="0" borderId="6" xfId="0" applyNumberFormat="1" applyFont="1" applyFill="1" applyBorder="1"/>
    <xf numFmtId="3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wrapText="1"/>
    </xf>
    <xf numFmtId="3" fontId="6" fillId="2" borderId="3" xfId="0" applyNumberFormat="1" applyFont="1" applyFill="1" applyBorder="1"/>
    <xf numFmtId="4" fontId="6" fillId="0" borderId="3" xfId="0" applyNumberFormat="1" applyFont="1" applyFill="1" applyBorder="1" applyAlignment="1"/>
    <xf numFmtId="4" fontId="6" fillId="0" borderId="6" xfId="0" applyNumberFormat="1" applyFont="1" applyFill="1" applyBorder="1" applyAlignment="1"/>
    <xf numFmtId="3" fontId="6" fillId="2" borderId="14" xfId="0" applyNumberFormat="1" applyFont="1" applyFill="1" applyBorder="1"/>
    <xf numFmtId="4" fontId="6" fillId="0" borderId="14" xfId="0" applyNumberFormat="1" applyFont="1" applyBorder="1"/>
    <xf numFmtId="4" fontId="6" fillId="0" borderId="14" xfId="0" applyNumberFormat="1" applyFont="1" applyFill="1" applyBorder="1" applyAlignment="1"/>
    <xf numFmtId="4" fontId="6" fillId="0" borderId="15" xfId="0" applyNumberFormat="1" applyFont="1" applyFill="1" applyBorder="1" applyAlignment="1"/>
    <xf numFmtId="4" fontId="10" fillId="0" borderId="3" xfId="0" applyNumberFormat="1" applyFont="1" applyBorder="1"/>
    <xf numFmtId="4" fontId="10" fillId="0" borderId="3" xfId="0" applyNumberFormat="1" applyFont="1" applyBorder="1" applyAlignment="1">
      <alignment horizontal="right"/>
    </xf>
    <xf numFmtId="4" fontId="6" fillId="0" borderId="9" xfId="0" applyNumberFormat="1" applyFont="1" applyBorder="1"/>
    <xf numFmtId="4" fontId="5" fillId="0" borderId="0" xfId="0" applyNumberFormat="1" applyFont="1" applyBorder="1"/>
    <xf numFmtId="4" fontId="1" fillId="0" borderId="0" xfId="0" applyNumberFormat="1" applyFont="1"/>
    <xf numFmtId="4" fontId="8" fillId="2" borderId="3" xfId="0" applyNumberFormat="1" applyFont="1" applyFill="1" applyBorder="1"/>
    <xf numFmtId="4" fontId="5" fillId="0" borderId="3" xfId="0" applyNumberFormat="1" applyFont="1" applyFill="1" applyBorder="1" applyAlignment="1"/>
    <xf numFmtId="4" fontId="5" fillId="0" borderId="6" xfId="0" applyNumberFormat="1" applyFont="1" applyFill="1" applyBorder="1" applyAlignment="1"/>
  </cellXfs>
  <cellStyles count="2">
    <cellStyle name="Normálna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J36"/>
  <sheetViews>
    <sheetView showGridLines="0" tabSelected="1" view="pageLayout" topLeftCell="A4" zoomScaleNormal="100" workbookViewId="0">
      <selection activeCell="H32" sqref="H31:H32"/>
    </sheetView>
  </sheetViews>
  <sheetFormatPr defaultColWidth="9.140625" defaultRowHeight="12.75" x14ac:dyDescent="0.2"/>
  <cols>
    <col min="1" max="1" width="3.7109375" style="9" customWidth="1"/>
    <col min="2" max="2" width="53" style="9" customWidth="1"/>
    <col min="3" max="3" width="17.140625" style="9" hidden="1" customWidth="1"/>
    <col min="4" max="4" width="17.140625" style="9" customWidth="1"/>
    <col min="5" max="5" width="16.140625" style="9" customWidth="1"/>
    <col min="6" max="6" width="15.28515625" style="22" customWidth="1"/>
    <col min="7" max="7" width="15.85546875" style="26" customWidth="1"/>
    <col min="8" max="8" width="15.7109375" style="26" customWidth="1"/>
    <col min="9" max="9" width="11" style="9" bestFit="1" customWidth="1"/>
    <col min="10" max="16384" width="9.140625" style="9"/>
  </cols>
  <sheetData>
    <row r="1" spans="1:9" ht="15.75" customHeight="1" thickBot="1" x14ac:dyDescent="0.25">
      <c r="A1" s="1"/>
      <c r="B1" s="40" t="s">
        <v>4</v>
      </c>
      <c r="C1" s="8"/>
      <c r="D1" s="27" t="s">
        <v>9</v>
      </c>
      <c r="E1" s="27" t="s">
        <v>10</v>
      </c>
      <c r="F1" s="41" t="s">
        <v>0</v>
      </c>
      <c r="G1" s="42" t="s">
        <v>1</v>
      </c>
      <c r="H1" s="43"/>
    </row>
    <row r="2" spans="1:9" ht="29.25" customHeight="1" thickBot="1" x14ac:dyDescent="0.25">
      <c r="A2" s="1"/>
      <c r="B2" s="44"/>
      <c r="C2" s="45"/>
      <c r="D2" s="46"/>
      <c r="E2" s="46"/>
      <c r="F2" s="47"/>
      <c r="G2" s="48" t="s">
        <v>7</v>
      </c>
      <c r="H2" s="49" t="s">
        <v>8</v>
      </c>
    </row>
    <row r="3" spans="1:9" x14ac:dyDescent="0.2">
      <c r="A3" s="7" t="s">
        <v>2</v>
      </c>
      <c r="B3" s="35" t="s">
        <v>23</v>
      </c>
      <c r="C3" s="36"/>
      <c r="D3" s="37">
        <v>1800000</v>
      </c>
      <c r="E3" s="37">
        <v>1800000</v>
      </c>
      <c r="F3" s="37">
        <v>3071169.89</v>
      </c>
      <c r="G3" s="38">
        <f>F3*100/D3</f>
        <v>170.62054944444444</v>
      </c>
      <c r="H3" s="39">
        <f>F3*100/E3</f>
        <v>170.62054944444444</v>
      </c>
    </row>
    <row r="4" spans="1:9" x14ac:dyDescent="0.2">
      <c r="A4" s="3"/>
      <c r="B4" s="15" t="s">
        <v>11</v>
      </c>
      <c r="C4" s="53"/>
      <c r="D4" s="37">
        <v>1800000</v>
      </c>
      <c r="E4" s="37">
        <v>1800000</v>
      </c>
      <c r="F4" s="37">
        <v>3071169.89</v>
      </c>
      <c r="G4" s="13">
        <f>F4*100/D4</f>
        <v>170.62054944444444</v>
      </c>
      <c r="H4" s="14">
        <f>F4*100/E4</f>
        <v>170.62054944444444</v>
      </c>
    </row>
    <row r="5" spans="1:9" ht="15.75" customHeight="1" x14ac:dyDescent="0.2">
      <c r="A5" s="2"/>
      <c r="B5" s="15" t="s">
        <v>12</v>
      </c>
      <c r="C5" s="53"/>
      <c r="D5" s="12">
        <v>0</v>
      </c>
      <c r="E5" s="12">
        <v>0</v>
      </c>
      <c r="F5" s="12">
        <v>0</v>
      </c>
      <c r="G5" s="13"/>
      <c r="H5" s="14"/>
    </row>
    <row r="6" spans="1:9" x14ac:dyDescent="0.2">
      <c r="A6" s="4"/>
      <c r="B6" s="52"/>
      <c r="C6" s="53"/>
      <c r="D6" s="28"/>
      <c r="E6" s="28"/>
      <c r="F6" s="28"/>
      <c r="G6" s="29"/>
      <c r="H6" s="30"/>
    </row>
    <row r="7" spans="1:9" x14ac:dyDescent="0.2">
      <c r="A7" s="4" t="s">
        <v>3</v>
      </c>
      <c r="B7" s="10" t="s">
        <v>24</v>
      </c>
      <c r="C7" s="11"/>
      <c r="D7" s="12">
        <v>133419097</v>
      </c>
      <c r="E7" s="12">
        <v>152464198.09999999</v>
      </c>
      <c r="F7" s="12">
        <v>152259385.38</v>
      </c>
      <c r="G7" s="13">
        <f t="shared" ref="G7:G33" si="0">F7*100/D7</f>
        <v>114.12113318380501</v>
      </c>
      <c r="H7" s="14">
        <f t="shared" ref="H7:H33" si="1">F7*100/E7</f>
        <v>99.865665039693013</v>
      </c>
      <c r="I7" s="86"/>
    </row>
    <row r="8" spans="1:9" x14ac:dyDescent="0.2">
      <c r="A8" s="4"/>
      <c r="B8" s="10" t="s">
        <v>13</v>
      </c>
      <c r="C8" s="53"/>
      <c r="D8" s="12">
        <f>D7</f>
        <v>133419097</v>
      </c>
      <c r="E8" s="12">
        <f>E7-781959.45</f>
        <v>151682238.65000001</v>
      </c>
      <c r="F8" s="12">
        <f>F7-781959.45</f>
        <v>151477425.93000001</v>
      </c>
      <c r="G8" s="13">
        <f t="shared" si="0"/>
        <v>113.5350405871807</v>
      </c>
      <c r="H8" s="14">
        <f t="shared" si="1"/>
        <v>99.864972509752704</v>
      </c>
    </row>
    <row r="9" spans="1:9" x14ac:dyDescent="0.2">
      <c r="A9" s="4"/>
      <c r="B9" s="15" t="s">
        <v>5</v>
      </c>
      <c r="C9" s="53"/>
      <c r="D9" s="32"/>
      <c r="E9" s="32"/>
      <c r="F9" s="31"/>
      <c r="G9" s="29"/>
      <c r="H9" s="30"/>
    </row>
    <row r="10" spans="1:9" x14ac:dyDescent="0.2">
      <c r="A10" s="4"/>
      <c r="B10" s="52"/>
      <c r="C10" s="53"/>
      <c r="D10" s="31"/>
      <c r="E10" s="31"/>
      <c r="F10" s="31"/>
      <c r="G10" s="29"/>
      <c r="H10" s="30"/>
    </row>
    <row r="11" spans="1:9" x14ac:dyDescent="0.2">
      <c r="A11" s="3"/>
      <c r="B11" s="15" t="s">
        <v>14</v>
      </c>
      <c r="C11" s="53"/>
      <c r="D11" s="12">
        <f>D7</f>
        <v>133419097</v>
      </c>
      <c r="E11" s="85">
        <v>161455614.78999999</v>
      </c>
      <c r="F11" s="12">
        <v>161356349.81</v>
      </c>
      <c r="G11" s="13">
        <f t="shared" si="0"/>
        <v>120.9394707640691</v>
      </c>
      <c r="H11" s="14">
        <f t="shared" si="1"/>
        <v>99.938518719135843</v>
      </c>
    </row>
    <row r="12" spans="1:9" x14ac:dyDescent="0.2">
      <c r="A12" s="3"/>
      <c r="B12" s="15" t="s">
        <v>15</v>
      </c>
      <c r="C12" s="53"/>
      <c r="D12" s="63">
        <v>0</v>
      </c>
      <c r="E12" s="12">
        <v>340885.64</v>
      </c>
      <c r="F12" s="12">
        <f>E12</f>
        <v>340885.64</v>
      </c>
      <c r="G12" s="13">
        <v>0</v>
      </c>
      <c r="H12" s="14">
        <f t="shared" si="1"/>
        <v>100</v>
      </c>
    </row>
    <row r="13" spans="1:9" x14ac:dyDescent="0.2">
      <c r="A13" s="3"/>
      <c r="B13" s="15" t="s">
        <v>16</v>
      </c>
      <c r="C13" s="53"/>
      <c r="D13" s="64">
        <v>56665087</v>
      </c>
      <c r="E13" s="64">
        <v>57898989.850000001</v>
      </c>
      <c r="F13" s="64">
        <v>57799516.119999997</v>
      </c>
      <c r="G13" s="13">
        <f t="shared" si="0"/>
        <v>102.00198954957926</v>
      </c>
      <c r="H13" s="14">
        <f t="shared" si="1"/>
        <v>99.828194360112832</v>
      </c>
    </row>
    <row r="14" spans="1:9" x14ac:dyDescent="0.2">
      <c r="A14" s="3"/>
      <c r="B14" s="15" t="s">
        <v>17</v>
      </c>
      <c r="C14" s="53"/>
      <c r="D14" s="34"/>
      <c r="E14" s="34"/>
      <c r="F14" s="34"/>
      <c r="G14" s="29"/>
      <c r="H14" s="30"/>
    </row>
    <row r="15" spans="1:9" x14ac:dyDescent="0.2">
      <c r="A15" s="3"/>
      <c r="B15" s="16" t="s">
        <v>18</v>
      </c>
      <c r="C15" s="53"/>
      <c r="D15" s="65">
        <v>55967211</v>
      </c>
      <c r="E15" s="65">
        <v>57122113.850000001</v>
      </c>
      <c r="F15" s="65">
        <v>57022714.18</v>
      </c>
      <c r="G15" s="68">
        <f t="shared" si="0"/>
        <v>101.88593135362775</v>
      </c>
      <c r="H15" s="69">
        <f t="shared" si="1"/>
        <v>99.825987409602831</v>
      </c>
    </row>
    <row r="16" spans="1:9" x14ac:dyDescent="0.2">
      <c r="A16" s="3"/>
      <c r="B16" s="54"/>
      <c r="C16" s="53"/>
      <c r="D16" s="31"/>
      <c r="E16" s="31"/>
      <c r="F16" s="31"/>
      <c r="G16" s="29"/>
      <c r="H16" s="30"/>
    </row>
    <row r="17" spans="1:10" ht="25.5" x14ac:dyDescent="0.2">
      <c r="A17" s="3"/>
      <c r="B17" s="17" t="s">
        <v>31</v>
      </c>
      <c r="C17" s="53"/>
      <c r="D17" s="12">
        <v>1246</v>
      </c>
      <c r="E17" s="12">
        <v>1268</v>
      </c>
      <c r="F17" s="12">
        <v>1209.7</v>
      </c>
      <c r="G17" s="13">
        <f t="shared" si="0"/>
        <v>97.086677367576243</v>
      </c>
      <c r="H17" s="14">
        <f t="shared" si="1"/>
        <v>95.402208201892748</v>
      </c>
    </row>
    <row r="18" spans="1:10" x14ac:dyDescent="0.2">
      <c r="A18" s="3"/>
      <c r="B18" s="18" t="s">
        <v>19</v>
      </c>
      <c r="C18" s="55"/>
      <c r="D18" s="67">
        <v>1210</v>
      </c>
      <c r="E18" s="67">
        <v>1232</v>
      </c>
      <c r="F18" s="67">
        <v>1175.23</v>
      </c>
      <c r="G18" s="68">
        <f t="shared" si="0"/>
        <v>97.126446280991729</v>
      </c>
      <c r="H18" s="69">
        <f t="shared" si="1"/>
        <v>95.392045454545453</v>
      </c>
    </row>
    <row r="19" spans="1:10" x14ac:dyDescent="0.2">
      <c r="A19" s="3"/>
      <c r="B19" s="15"/>
      <c r="C19" s="53"/>
      <c r="D19" s="31"/>
      <c r="E19" s="31"/>
      <c r="F19" s="31"/>
      <c r="G19" s="29"/>
      <c r="H19" s="30"/>
    </row>
    <row r="20" spans="1:10" ht="25.5" customHeight="1" x14ac:dyDescent="0.2">
      <c r="A20" s="3"/>
      <c r="B20" s="18" t="s">
        <v>26</v>
      </c>
      <c r="C20" s="53"/>
      <c r="D20" s="61">
        <v>7850000</v>
      </c>
      <c r="E20" s="61">
        <v>3019485.84</v>
      </c>
      <c r="F20" s="61">
        <v>3019440.25</v>
      </c>
      <c r="G20" s="13">
        <f t="shared" si="0"/>
        <v>38.464207006369428</v>
      </c>
      <c r="H20" s="14">
        <f t="shared" si="1"/>
        <v>99.998490140294891</v>
      </c>
    </row>
    <row r="21" spans="1:10" x14ac:dyDescent="0.2">
      <c r="A21" s="3"/>
      <c r="B21" s="18" t="s">
        <v>5</v>
      </c>
      <c r="C21" s="53"/>
      <c r="D21" s="87"/>
      <c r="E21" s="31"/>
      <c r="F21" s="31"/>
      <c r="G21" s="29"/>
      <c r="H21" s="30"/>
    </row>
    <row r="22" spans="1:10" x14ac:dyDescent="0.2">
      <c r="A22" s="5"/>
      <c r="B22" s="18" t="s">
        <v>20</v>
      </c>
      <c r="C22" s="56"/>
      <c r="D22" s="60">
        <v>7850000</v>
      </c>
      <c r="E22" s="60">
        <f>12679+25700+296800+698685+711465.94</f>
        <v>1745329.94</v>
      </c>
      <c r="F22" s="84">
        <f>12648.89+25695+296800+698685+711465.94</f>
        <v>1745294.83</v>
      </c>
      <c r="G22" s="68">
        <f t="shared" si="0"/>
        <v>22.233055159235668</v>
      </c>
      <c r="H22" s="69">
        <f t="shared" si="1"/>
        <v>99.997988345974292</v>
      </c>
    </row>
    <row r="23" spans="1:10" x14ac:dyDescent="0.2">
      <c r="A23" s="5"/>
      <c r="B23" s="18" t="s">
        <v>28</v>
      </c>
      <c r="C23" s="56"/>
      <c r="D23" s="60">
        <v>0</v>
      </c>
      <c r="E23" s="60">
        <f>86607</f>
        <v>86607</v>
      </c>
      <c r="F23" s="84">
        <f>86605.86</f>
        <v>86605.86</v>
      </c>
      <c r="G23" s="68">
        <v>0</v>
      </c>
      <c r="H23" s="69">
        <f t="shared" si="1"/>
        <v>99.998683709169001</v>
      </c>
    </row>
    <row r="24" spans="1:10" x14ac:dyDescent="0.2">
      <c r="A24" s="5"/>
      <c r="B24" s="18" t="s">
        <v>32</v>
      </c>
      <c r="C24" s="56"/>
      <c r="D24" s="60">
        <v>0</v>
      </c>
      <c r="E24" s="60">
        <v>986865.4</v>
      </c>
      <c r="F24" s="84">
        <v>986828.04</v>
      </c>
      <c r="G24" s="68">
        <v>0</v>
      </c>
      <c r="H24" s="69">
        <f>F24*100/E24</f>
        <v>99.996214276029946</v>
      </c>
    </row>
    <row r="25" spans="1:10" x14ac:dyDescent="0.2">
      <c r="A25" s="5"/>
      <c r="B25" s="18"/>
      <c r="C25" s="56"/>
      <c r="D25" s="60"/>
      <c r="E25" s="67"/>
      <c r="F25" s="67"/>
      <c r="G25" s="29"/>
      <c r="H25" s="30"/>
    </row>
    <row r="26" spans="1:10" ht="13.5" customHeight="1" x14ac:dyDescent="0.2">
      <c r="A26" s="4"/>
      <c r="B26" s="19" t="s">
        <v>21</v>
      </c>
      <c r="C26" s="53"/>
      <c r="D26" s="61">
        <v>0</v>
      </c>
      <c r="E26" s="82">
        <f>781959.45-E12</f>
        <v>441073.80999999994</v>
      </c>
      <c r="F26" s="83">
        <f>E26</f>
        <v>441073.80999999994</v>
      </c>
      <c r="G26" s="13">
        <v>0</v>
      </c>
      <c r="H26" s="69">
        <f>100*F26/E26</f>
        <v>100</v>
      </c>
    </row>
    <row r="27" spans="1:10" s="20" customFormat="1" ht="25.5" customHeight="1" x14ac:dyDescent="0.2">
      <c r="A27" s="6"/>
      <c r="B27" s="18"/>
      <c r="C27" s="57"/>
      <c r="D27" s="33"/>
      <c r="E27" s="59"/>
      <c r="F27" s="66"/>
      <c r="G27" s="29"/>
      <c r="H27" s="30"/>
    </row>
    <row r="28" spans="1:10" ht="27" customHeight="1" x14ac:dyDescent="0.2">
      <c r="A28" s="3"/>
      <c r="B28" s="21" t="s">
        <v>29</v>
      </c>
      <c r="C28" s="55"/>
      <c r="D28" s="12">
        <f>SUM(D29:D33)</f>
        <v>133419097</v>
      </c>
      <c r="E28" s="12">
        <f t="shared" ref="E28:H28" si="2">SUM(E29:E33)</f>
        <v>151682238.64999998</v>
      </c>
      <c r="F28" s="12">
        <f t="shared" si="2"/>
        <v>151477425.93000001</v>
      </c>
      <c r="G28" s="88">
        <f t="shared" si="0"/>
        <v>113.5350405871807</v>
      </c>
      <c r="H28" s="89">
        <f t="shared" si="1"/>
        <v>99.864972509752732</v>
      </c>
      <c r="I28" s="22"/>
      <c r="J28" s="22"/>
    </row>
    <row r="29" spans="1:10" x14ac:dyDescent="0.2">
      <c r="A29" s="3"/>
      <c r="B29" s="10" t="s">
        <v>6</v>
      </c>
      <c r="C29" s="53"/>
      <c r="D29" s="75">
        <f>109746349+118820+2168537+100000</f>
        <v>112133706</v>
      </c>
      <c r="E29" s="67">
        <f>112617701.52+74570+2808537+92208+0.07+0.06</f>
        <v>115593016.64999999</v>
      </c>
      <c r="F29" s="67">
        <f>112465354.92+74570+2808537+92206.2</f>
        <v>115440668.12</v>
      </c>
      <c r="G29" s="76">
        <f t="shared" si="0"/>
        <v>102.9491240751465</v>
      </c>
      <c r="H29" s="77">
        <f t="shared" si="1"/>
        <v>99.868202652361532</v>
      </c>
      <c r="I29" s="22">
        <f>E28-E8</f>
        <v>0</v>
      </c>
      <c r="J29" s="22"/>
    </row>
    <row r="30" spans="1:10" x14ac:dyDescent="0.2">
      <c r="A30" s="3"/>
      <c r="B30" s="10" t="s">
        <v>27</v>
      </c>
      <c r="C30" s="53"/>
      <c r="D30" s="75">
        <v>7047043</v>
      </c>
      <c r="E30" s="67">
        <v>6741369</v>
      </c>
      <c r="F30" s="67">
        <v>6727849.4900000002</v>
      </c>
      <c r="G30" s="76">
        <f t="shared" si="0"/>
        <v>95.470532675903925</v>
      </c>
      <c r="H30" s="77">
        <f t="shared" si="1"/>
        <v>99.79945453215808</v>
      </c>
    </row>
    <row r="31" spans="1:10" x14ac:dyDescent="0.2">
      <c r="A31" s="3"/>
      <c r="B31" s="23" t="s">
        <v>22</v>
      </c>
      <c r="C31" s="55"/>
      <c r="D31" s="74">
        <v>0</v>
      </c>
      <c r="E31" s="67">
        <v>21594140</v>
      </c>
      <c r="F31" s="67">
        <v>21593719.079999998</v>
      </c>
      <c r="G31" s="76">
        <v>0</v>
      </c>
      <c r="H31" s="77">
        <f t="shared" si="1"/>
        <v>99.998050767476727</v>
      </c>
      <c r="J31" s="24"/>
    </row>
    <row r="32" spans="1:10" ht="24.75" customHeight="1" x14ac:dyDescent="0.2">
      <c r="A32" s="3"/>
      <c r="B32" s="25" t="s">
        <v>30</v>
      </c>
      <c r="C32" s="62"/>
      <c r="D32" s="70">
        <v>6746144</v>
      </c>
      <c r="E32" s="71">
        <v>4938309</v>
      </c>
      <c r="F32" s="71">
        <v>4938307.0199999996</v>
      </c>
      <c r="G32" s="72">
        <v>0</v>
      </c>
      <c r="H32" s="73">
        <v>0</v>
      </c>
      <c r="J32" s="24"/>
    </row>
    <row r="33" spans="1:9" ht="13.5" thickBot="1" x14ac:dyDescent="0.25">
      <c r="A33" s="50"/>
      <c r="B33" s="51" t="s">
        <v>25</v>
      </c>
      <c r="C33" s="58"/>
      <c r="D33" s="78">
        <v>7492204</v>
      </c>
      <c r="E33" s="79">
        <v>2815404</v>
      </c>
      <c r="F33" s="79">
        <v>2776882.22</v>
      </c>
      <c r="G33" s="80">
        <f t="shared" si="0"/>
        <v>37.063622666974901</v>
      </c>
      <c r="H33" s="81">
        <f t="shared" si="1"/>
        <v>98.63174947538613</v>
      </c>
      <c r="I33" s="86"/>
    </row>
    <row r="35" spans="1:9" x14ac:dyDescent="0.2">
      <c r="D35" s="22"/>
      <c r="E35" s="22"/>
    </row>
    <row r="36" spans="1:9" x14ac:dyDescent="0.2">
      <c r="D36" s="22"/>
      <c r="E36" s="2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8" fitToWidth="0" orientation="landscape" r:id="rId1"/>
  <headerFooter>
    <oddHeader xml:space="preserve">&amp;C&amp;"Arial CE,Tučné"Záväzné ukazovatele kapitoly štátneho rozpočtu  za rok 2020
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Tvrdonova Petra /FINO/MZV</cp:lastModifiedBy>
  <cp:lastPrinted>2016-04-11T12:42:41Z</cp:lastPrinted>
  <dcterms:created xsi:type="dcterms:W3CDTF">2005-02-16T12:18:06Z</dcterms:created>
  <dcterms:modified xsi:type="dcterms:W3CDTF">2021-05-25T13:11:41Z</dcterms:modified>
</cp:coreProperties>
</file>